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29" documentId="11_56858164E0D19937EC611B9455566513B0077FCC" xr6:coauthVersionLast="47" xr6:coauthVersionMax="47" xr10:uidLastSave="{178BE8B8-F97F-493C-ADBA-90143B47119A}"/>
  <bookViews>
    <workbookView xWindow="28680" yWindow="-120" windowWidth="29040" windowHeight="15720" tabRatio="500" xr2:uid="{00000000-000D-0000-FFFF-FFFF00000000}"/>
  </bookViews>
  <sheets>
    <sheet name="105 PI79" sheetId="1" r:id="rId1"/>
    <sheet name="Hoja1" sheetId="3" r:id="rId2"/>
  </sheets>
  <definedNames>
    <definedName name="_xlnm.Print_Area" localSheetId="0">'105 PI79'!$A$1:$L$19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K6" i="1"/>
  <c r="J6" i="1"/>
  <c r="G6" i="1"/>
  <c r="K5" i="1"/>
  <c r="J5" i="1"/>
  <c r="G5" i="1"/>
  <c r="K4" i="1"/>
  <c r="J4" i="1"/>
  <c r="G4" i="1"/>
  <c r="K3" i="1"/>
  <c r="J3" i="1"/>
  <c r="G3" i="1"/>
  <c r="K2" i="1"/>
  <c r="J2" i="1"/>
  <c r="G2" i="1"/>
  <c r="Z12" i="1" l="1"/>
  <c r="Y12" i="1"/>
  <c r="Q12" i="1"/>
  <c r="P12" i="1"/>
  <c r="Z11" i="1"/>
  <c r="Y11" i="1"/>
  <c r="Q11" i="1"/>
  <c r="P11" i="1"/>
  <c r="Z10" i="1"/>
  <c r="Y10" i="1"/>
  <c r="Q10" i="1"/>
  <c r="P10" i="1"/>
  <c r="Z9" i="1"/>
  <c r="Y9" i="1"/>
  <c r="Q9" i="1"/>
  <c r="P9" i="1"/>
  <c r="Z8" i="1"/>
  <c r="Y8" i="1"/>
  <c r="Q8" i="1"/>
  <c r="P8" i="1"/>
  <c r="Z7" i="1"/>
  <c r="Y7" i="1"/>
  <c r="Q7" i="1"/>
  <c r="P7" i="1"/>
  <c r="Z6" i="1"/>
  <c r="Y6" i="1"/>
  <c r="Q6" i="1"/>
  <c r="P6" i="1"/>
  <c r="Z5" i="1"/>
  <c r="Y5" i="1"/>
  <c r="Q5" i="1"/>
  <c r="P5" i="1"/>
  <c r="Z4" i="1"/>
  <c r="Y4" i="1"/>
  <c r="Q4" i="1"/>
  <c r="P4" i="1"/>
  <c r="Z3" i="1"/>
  <c r="Y3" i="1"/>
  <c r="Q3" i="1"/>
  <c r="P3" i="1"/>
  <c r="Z2" i="1"/>
  <c r="Y2" i="1"/>
  <c r="Q2" i="1"/>
  <c r="P2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T2" i="1" l="1"/>
  <c r="AA2" i="1"/>
  <c r="T3" i="1"/>
  <c r="AA3" i="1"/>
  <c r="T4" i="1"/>
  <c r="AA4" i="1"/>
  <c r="T5" i="1"/>
  <c r="AA5" i="1"/>
  <c r="T6" i="1"/>
  <c r="AA6" i="1"/>
  <c r="T7" i="1"/>
  <c r="AA7" i="1"/>
  <c r="T8" i="1"/>
  <c r="AA8" i="1"/>
  <c r="T9" i="1"/>
  <c r="AA9" i="1"/>
  <c r="T10" i="1"/>
  <c r="AA10" i="1"/>
  <c r="T11" i="1"/>
  <c r="AA11" i="1"/>
  <c r="T12" i="1"/>
  <c r="AA12" i="1"/>
</calcChain>
</file>

<file path=xl/sharedStrings.xml><?xml version="1.0" encoding="utf-8"?>
<sst xmlns="http://schemas.openxmlformats.org/spreadsheetml/2006/main" count="142" uniqueCount="70">
  <si>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</si>
  <si>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</si>
  <si>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</si>
  <si>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</si>
  <si>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</si>
  <si>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</si>
  <si>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</si>
  <si>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</si>
  <si>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</si>
  <si>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</si>
  <si>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</si>
  <si>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</si>
  <si>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</si>
  <si>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</si>
  <si>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</si>
  <si>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</si>
  <si>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PI79</t>
  </si>
  <si>
    <t>SJPD96</t>
  </si>
  <si>
    <t>11:00 a 11:29</t>
  </si>
  <si>
    <t>SHXF28</t>
  </si>
  <si>
    <t>1A</t>
  </si>
  <si>
    <t>11:30 a 11:59</t>
  </si>
  <si>
    <t>SJPC68</t>
  </si>
  <si>
    <t>1B</t>
  </si>
  <si>
    <t>12:00 a 12:29</t>
  </si>
  <si>
    <t>SJPC52</t>
  </si>
  <si>
    <t>12:30 a 12:59</t>
  </si>
  <si>
    <t>SHCY17</t>
  </si>
  <si>
    <t>5A</t>
  </si>
  <si>
    <t>13:00 a 13:29</t>
  </si>
  <si>
    <t>SJPC41</t>
  </si>
  <si>
    <t>13:30 a 13:59</t>
  </si>
  <si>
    <t>SJPC67</t>
  </si>
  <si>
    <t>4A</t>
  </si>
  <si>
    <t>14:00 a 14:29</t>
  </si>
  <si>
    <t>SJPD93</t>
  </si>
  <si>
    <t>14:30 a 14:59</t>
  </si>
  <si>
    <t>SHXG34</t>
  </si>
  <si>
    <t>15:00 a 15:29</t>
  </si>
  <si>
    <t>SJPC38</t>
  </si>
  <si>
    <t>15:30 a 15:59</t>
  </si>
  <si>
    <t>SHXF26</t>
  </si>
  <si>
    <t>16:00 a 16:29</t>
  </si>
  <si>
    <t>SHXG17</t>
  </si>
  <si>
    <t>SHXF24</t>
  </si>
  <si>
    <t>SHXG30</t>
  </si>
  <si>
    <t>SHXF30</t>
  </si>
  <si>
    <t>SJPD99</t>
  </si>
  <si>
    <t>5B</t>
  </si>
  <si>
    <t>SHXD66</t>
  </si>
  <si>
    <t>SHCY18</t>
  </si>
  <si>
    <t>SJPC44</t>
  </si>
  <si>
    <t>SJPC49</t>
  </si>
  <si>
    <t>SJPD94</t>
  </si>
  <si>
    <t>SJPD45</t>
  </si>
  <si>
    <t>SJPC36</t>
  </si>
  <si>
    <t>SJPF87</t>
  </si>
  <si>
    <t>SJPD95</t>
  </si>
  <si>
    <t>SJPC66</t>
  </si>
  <si>
    <t>SJPD89</t>
  </si>
  <si>
    <t>SHXG32</t>
  </si>
  <si>
    <t>SHXF27</t>
  </si>
  <si>
    <t>SJPD90</t>
  </si>
  <si>
    <t>SJPD92</t>
  </si>
  <si>
    <t>Factor</t>
  </si>
  <si>
    <t>Bus Tipo C</t>
  </si>
  <si>
    <t>Bus Tipo B</t>
  </si>
  <si>
    <t>BUS</t>
  </si>
  <si>
    <t>4B</t>
  </si>
  <si>
    <t>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</si>
</sst>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105 PI79</a:t>
            </a:r>
          </a:p>
        </c:rich>
      </c:tx>
      <c:layout>
        <c:manualLayout>
          <c:xMode val="edge"/>
          <c:yMode val="edge"/>
          <c:x val="0.30431117072236102"/>
          <c:y val="2.4811514736120598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76202337612602E-2"/>
          <c:y val="0.27251542152158997"/>
          <c:w val="0.91668902088522697"/>
          <c:h val="0.461274845784784"/>
        </c:manualLayout>
      </c:layout>
      <c:lineChart>
        <c:grouping val="standard"/>
        <c:varyColors val="0"/>
        <c:ser>
          <c:idx val="0"/>
          <c:order val="0"/>
          <c:tx>
            <c:strRef>
              <c:f>'105 PI79'!$P$1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'105 PI79'!$O$2:$O$12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PI79'!$P$2:$P$12</c:f>
              <c:numCache>
                <c:formatCode>0</c:formatCode>
                <c:ptCount val="11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150</c:v>
                </c:pt>
                <c:pt idx="8">
                  <c:v>450</c:v>
                </c:pt>
                <c:pt idx="9">
                  <c:v>300</c:v>
                </c:pt>
                <c:pt idx="10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9C-44F3-B4E7-FA55E330F950}"/>
            </c:ext>
          </c:extLst>
        </c:ser>
        <c:ser>
          <c:idx val="1"/>
          <c:order val="1"/>
          <c:tx>
            <c:strRef>
              <c:f>'105 PI79'!$Q$1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'105 PI79'!$O$2:$O$12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PI79'!$Q$2:$Q$12</c:f>
              <c:numCache>
                <c:formatCode>0</c:formatCode>
                <c:ptCount val="11"/>
                <c:pt idx="0">
                  <c:v>55.8</c:v>
                </c:pt>
                <c:pt idx="1">
                  <c:v>112.8</c:v>
                </c:pt>
                <c:pt idx="2">
                  <c:v>186</c:v>
                </c:pt>
                <c:pt idx="3">
                  <c:v>73.8</c:v>
                </c:pt>
                <c:pt idx="4">
                  <c:v>73.8</c:v>
                </c:pt>
                <c:pt idx="5">
                  <c:v>136.80000000000001</c:v>
                </c:pt>
                <c:pt idx="6">
                  <c:v>59.400000000000006</c:v>
                </c:pt>
                <c:pt idx="7">
                  <c:v>9</c:v>
                </c:pt>
                <c:pt idx="8">
                  <c:v>55.8</c:v>
                </c:pt>
                <c:pt idx="9">
                  <c:v>28.8</c:v>
                </c:pt>
                <c:pt idx="10">
                  <c:v>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C-44F3-B4E7-FA55E330F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5314821"/>
        <c:axId val="78764019"/>
      </c:lineChart>
      <c:lineChart>
        <c:grouping val="standard"/>
        <c:varyColors val="0"/>
        <c:ser>
          <c:idx val="2"/>
          <c:order val="2"/>
          <c:tx>
            <c:strRef>
              <c:f>'105 PI79'!$T$1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'105 PI79'!$O$2:$O$12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PI79'!$T$2:$T$12</c:f>
              <c:numCache>
                <c:formatCode>0.0%</c:formatCode>
                <c:ptCount val="11"/>
                <c:pt idx="0">
                  <c:v>0.124</c:v>
                </c:pt>
                <c:pt idx="1">
                  <c:v>0.25066666666666665</c:v>
                </c:pt>
                <c:pt idx="2">
                  <c:v>0.41333333333333333</c:v>
                </c:pt>
                <c:pt idx="3">
                  <c:v>0.16400000000000001</c:v>
                </c:pt>
                <c:pt idx="4">
                  <c:v>0.16400000000000001</c:v>
                </c:pt>
                <c:pt idx="5">
                  <c:v>0.30400000000000005</c:v>
                </c:pt>
                <c:pt idx="6">
                  <c:v>0.13200000000000001</c:v>
                </c:pt>
                <c:pt idx="7">
                  <c:v>0.06</c:v>
                </c:pt>
                <c:pt idx="8">
                  <c:v>0.124</c:v>
                </c:pt>
                <c:pt idx="9">
                  <c:v>9.6000000000000002E-2</c:v>
                </c:pt>
                <c:pt idx="10">
                  <c:v>0.13200000000000001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B9-487D-AE67-13449DF01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264544"/>
        <c:axId val="1380270784"/>
      </c:lineChart>
      <c:catAx>
        <c:axId val="8531482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8764019"/>
        <c:crosses val="autoZero"/>
        <c:auto val="1"/>
        <c:lblAlgn val="ctr"/>
        <c:lblOffset val="100"/>
        <c:noMultiLvlLbl val="0"/>
      </c:catAx>
      <c:valAx>
        <c:axId val="7876401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5314821"/>
        <c:crosses val="autoZero"/>
        <c:crossBetween val="between"/>
      </c:valAx>
      <c:valAx>
        <c:axId val="138027078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380264544"/>
        <c:crosses val="max"/>
        <c:crossBetween val="between"/>
      </c:valAx>
      <c:catAx>
        <c:axId val="1380264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0270784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105 PI79</a:t>
            </a:r>
          </a:p>
        </c:rich>
      </c:tx>
      <c:layout>
        <c:manualLayout>
          <c:xMode val="edge"/>
          <c:yMode val="edge"/>
          <c:x val="0.365461847389558"/>
          <c:y val="2.765040038327290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 PI79'!#REF!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'105 PI79'!$O$40:$O$57</c:f>
              <c:numCache>
                <c:formatCode>General</c:formatCode>
                <c:ptCount val="18"/>
              </c:numCache>
            </c:numRef>
          </c:cat>
          <c:val>
            <c:numRef>
              <c:f>'105 PI79'!#REF!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85-4782-AAC8-77863CAA95B0}"/>
            </c:ext>
          </c:extLst>
        </c:ser>
        <c:ser>
          <c:idx val="1"/>
          <c:order val="1"/>
          <c:tx>
            <c:strRef>
              <c:f>'105 PI79'!$P$39</c:f>
              <c:strCache>
                <c:ptCount val="1"/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numRef>
              <c:f>'105 PI79'!$O$40:$O$57</c:f>
              <c:numCache>
                <c:formatCode>General</c:formatCode>
                <c:ptCount val="18"/>
              </c:numCache>
            </c:numRef>
          </c:cat>
          <c:val>
            <c:numRef>
              <c:f>'105 PI79'!$P$40:$P$57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85-4782-AAC8-77863CAA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6863871"/>
        <c:axId val="80180387"/>
      </c:lineChart>
      <c:lineChart>
        <c:grouping val="standard"/>
        <c:varyColors val="0"/>
        <c:ser>
          <c:idx val="2"/>
          <c:order val="2"/>
          <c:tx>
            <c:strRef>
              <c:f>'105 PI79'!$Q$39</c:f>
              <c:strCache>
                <c:ptCount val="1"/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numRef>
              <c:f>'105 PI79'!$O$40:$O$57</c:f>
              <c:numCache>
                <c:formatCode>General</c:formatCode>
                <c:ptCount val="18"/>
              </c:numCache>
            </c:numRef>
          </c:cat>
          <c:val>
            <c:numRef>
              <c:f>'105 PI79'!$Q$40:$Q$57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85-4782-AAC8-77863CAA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1629549"/>
        <c:axId val="13961911"/>
      </c:lineChart>
      <c:catAx>
        <c:axId val="9686387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0180387"/>
        <c:crosses val="autoZero"/>
        <c:auto val="1"/>
        <c:lblAlgn val="ctr"/>
        <c:lblOffset val="100"/>
        <c:noMultiLvlLbl val="0"/>
      </c:catAx>
      <c:valAx>
        <c:axId val="801803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6863871"/>
        <c:crosses val="autoZero"/>
        <c:crossBetween val="between"/>
      </c:valAx>
      <c:catAx>
        <c:axId val="8162954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961911"/>
        <c:crosses val="autoZero"/>
        <c:auto val="1"/>
        <c:lblAlgn val="ctr"/>
        <c:lblOffset val="100"/>
        <c:noMultiLvlLbl val="0"/>
      </c:catAx>
      <c:valAx>
        <c:axId val="13961911"/>
        <c:scaling>
          <c:orientation val="minMax"/>
          <c:max val="1"/>
        </c:scaling>
        <c:delete val="0"/>
        <c:axPos val="r"/>
        <c:numFmt formatCode="0.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1629549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105 PJI79</a:t>
            </a:r>
          </a:p>
        </c:rich>
      </c:tx>
      <c:layout>
        <c:manualLayout>
          <c:xMode val="edge"/>
          <c:yMode val="edge"/>
          <c:x val="0.36557273587882599"/>
          <c:y val="3.647058823529410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 PI79'!$Y$1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PI79'!$X$2:$X$12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PI79'!$Y$2:$Y$12</c:f>
              <c:numCache>
                <c:formatCode>General</c:formatCode>
                <c:ptCount val="11"/>
                <c:pt idx="0">
                  <c:v>900</c:v>
                </c:pt>
                <c:pt idx="1">
                  <c:v>900</c:v>
                </c:pt>
                <c:pt idx="2">
                  <c:v>900</c:v>
                </c:pt>
                <c:pt idx="3">
                  <c:v>900</c:v>
                </c:pt>
                <c:pt idx="4">
                  <c:v>900</c:v>
                </c:pt>
                <c:pt idx="5">
                  <c:v>900</c:v>
                </c:pt>
                <c:pt idx="6">
                  <c:v>600</c:v>
                </c:pt>
                <c:pt idx="7">
                  <c:v>600</c:v>
                </c:pt>
                <c:pt idx="8">
                  <c:v>750</c:v>
                </c:pt>
                <c:pt idx="9">
                  <c:v>600</c:v>
                </c:pt>
                <c:pt idx="10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13-40D0-9BDE-A36619BD4527}"/>
            </c:ext>
          </c:extLst>
        </c:ser>
        <c:ser>
          <c:idx val="1"/>
          <c:order val="1"/>
          <c:tx>
            <c:strRef>
              <c:f>'105 PI79'!$Z$1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PI79'!$X$2:$X$12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PI79'!$Z$2:$Z$12</c:f>
              <c:numCache>
                <c:formatCode>General</c:formatCode>
                <c:ptCount val="11"/>
                <c:pt idx="0">
                  <c:v>168.6</c:v>
                </c:pt>
                <c:pt idx="1">
                  <c:v>298.8</c:v>
                </c:pt>
                <c:pt idx="2">
                  <c:v>259.8</c:v>
                </c:pt>
                <c:pt idx="3">
                  <c:v>147.6</c:v>
                </c:pt>
                <c:pt idx="4">
                  <c:v>210.60000000000002</c:v>
                </c:pt>
                <c:pt idx="5">
                  <c:v>196.20000000000002</c:v>
                </c:pt>
                <c:pt idx="6">
                  <c:v>68.400000000000006</c:v>
                </c:pt>
                <c:pt idx="7">
                  <c:v>64.8</c:v>
                </c:pt>
                <c:pt idx="8">
                  <c:v>84.6</c:v>
                </c:pt>
                <c:pt idx="9">
                  <c:v>68.400000000000006</c:v>
                </c:pt>
                <c:pt idx="10">
                  <c:v>66.599999999999994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3-40D0-9BDE-A36619BD4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6340013"/>
        <c:axId val="47020005"/>
      </c:lineChart>
      <c:lineChart>
        <c:grouping val="standard"/>
        <c:varyColors val="0"/>
        <c:ser>
          <c:idx val="2"/>
          <c:order val="2"/>
          <c:tx>
            <c:strRef>
              <c:f>'105 PI79'!$AA$1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44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PI79'!$X$2:$X$12</c:f>
              <c:strCache>
                <c:ptCount val="11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</c:strCache>
            </c:strRef>
          </c:cat>
          <c:val>
            <c:numRef>
              <c:f>'105 PI79'!$AA$2:$AA$12</c:f>
              <c:numCache>
                <c:formatCode>0\ %</c:formatCode>
                <c:ptCount val="11"/>
                <c:pt idx="0">
                  <c:v>0.18733333333333332</c:v>
                </c:pt>
                <c:pt idx="1">
                  <c:v>0.33200000000000002</c:v>
                </c:pt>
                <c:pt idx="2">
                  <c:v>0.28866666666666668</c:v>
                </c:pt>
                <c:pt idx="3">
                  <c:v>0.16400000000000001</c:v>
                </c:pt>
                <c:pt idx="4">
                  <c:v>0.23400000000000001</c:v>
                </c:pt>
                <c:pt idx="5">
                  <c:v>0.21800000000000003</c:v>
                </c:pt>
                <c:pt idx="6">
                  <c:v>0.114</c:v>
                </c:pt>
                <c:pt idx="7">
                  <c:v>0.108</c:v>
                </c:pt>
                <c:pt idx="8">
                  <c:v>0.1128</c:v>
                </c:pt>
                <c:pt idx="9">
                  <c:v>0.114</c:v>
                </c:pt>
                <c:pt idx="10">
                  <c:v>8.879999999999999E-2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13-40D0-9BDE-A36619BD4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8871947"/>
        <c:axId val="23729587"/>
      </c:lineChart>
      <c:catAx>
        <c:axId val="6634001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7020005"/>
        <c:crosses val="autoZero"/>
        <c:auto val="1"/>
        <c:lblAlgn val="ctr"/>
        <c:lblOffset val="100"/>
        <c:noMultiLvlLbl val="0"/>
      </c:catAx>
      <c:valAx>
        <c:axId val="4702000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6340013"/>
        <c:crosses val="autoZero"/>
        <c:crossBetween val="between"/>
      </c:valAx>
      <c:catAx>
        <c:axId val="9887194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729587"/>
        <c:crosses val="autoZero"/>
        <c:auto val="1"/>
        <c:lblAlgn val="ctr"/>
        <c:lblOffset val="100"/>
        <c:noMultiLvlLbl val="0"/>
      </c:catAx>
      <c:valAx>
        <c:axId val="23729587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8871947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328681</xdr:colOff>
      <xdr:row>15</xdr:row>
      <xdr:rowOff>168825</xdr:rowOff>
    </xdr:from>
    <xdr:to>
      <xdr:col>21</xdr:col>
      <xdr:colOff>182469</xdr:colOff>
      <xdr:row>33</xdr:row>
      <xdr:rowOff>59203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6480</xdr:colOff>
      <xdr:row>59</xdr:row>
      <xdr:rowOff>78840</xdr:rowOff>
    </xdr:from>
    <xdr:to>
      <xdr:col>25</xdr:col>
      <xdr:colOff>254155</xdr:colOff>
      <xdr:row>88</xdr:row>
      <xdr:rowOff>86825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167975</xdr:colOff>
      <xdr:row>15</xdr:row>
      <xdr:rowOff>157502</xdr:rowOff>
    </xdr:from>
    <xdr:to>
      <xdr:col>28</xdr:col>
      <xdr:colOff>649941</xdr:colOff>
      <xdr:row>33</xdr:row>
      <xdr:rowOff>107202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8"/>
  <sheetViews>
    <sheetView tabSelected="1" zoomScale="85" zoomScaleNormal="85" workbookViewId="0">
      <selection activeCell="L35" sqref="L35"/>
    </sheetView>
  </sheetViews>
  <sheetFormatPr baseColWidth="10" defaultColWidth="11.453125" defaultRowHeight="14.2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3" width="6.26953125" customWidth="1"/>
    <col min="24" max="24" width="12.54296875" customWidth="1"/>
  </cols>
  <sheetData>
    <row r="1" spans="1:29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O1" s="4" t="s">
        <v>11</v>
      </c>
      <c r="P1" s="4" t="s">
        <v>12</v>
      </c>
      <c r="Q1" s="4" t="s">
        <v>13</v>
      </c>
      <c r="R1" s="5">
        <v>1</v>
      </c>
      <c r="S1" s="4" t="s">
        <v>14</v>
      </c>
      <c r="T1" s="4" t="s">
        <v>15</v>
      </c>
      <c r="X1" s="6" t="s">
        <v>11</v>
      </c>
      <c r="Y1" s="6" t="s">
        <v>12</v>
      </c>
      <c r="Z1" s="6" t="s">
        <v>13</v>
      </c>
      <c r="AA1" s="6" t="s">
        <v>15</v>
      </c>
    </row>
    <row r="2" spans="1:29" ht="14.5" x14ac:dyDescent="0.35">
      <c r="A2">
        <v>1</v>
      </c>
      <c r="B2" s="7" t="s">
        <v>16</v>
      </c>
      <c r="C2" s="8">
        <v>45956</v>
      </c>
      <c r="D2" s="7">
        <v>105</v>
      </c>
      <c r="E2" s="7">
        <v>1</v>
      </c>
      <c r="F2" s="9">
        <v>0.46597222222222201</v>
      </c>
      <c r="G2" s="10">
        <f t="shared" ref="G2:G33" si="0">FLOOR(F2,"00:30")</f>
        <v>0.45833333333333331</v>
      </c>
      <c r="H2" s="7" t="s">
        <v>17</v>
      </c>
      <c r="I2" s="1">
        <v>2</v>
      </c>
      <c r="J2" s="7">
        <f>VLOOKUP(E2,Hoja1!E:F,2,FALSE())</f>
        <v>150</v>
      </c>
      <c r="K2" s="11">
        <f>VLOOKUP(I2,Hoja1!A:C,3,FALSE())</f>
        <v>27</v>
      </c>
      <c r="L2" s="12">
        <f t="shared" ref="L2:L34" si="1">K2/J2</f>
        <v>0.18</v>
      </c>
      <c r="N2" s="13">
        <v>0.45833333333333298</v>
      </c>
      <c r="O2" s="7" t="s">
        <v>18</v>
      </c>
      <c r="P2" s="14">
        <f t="shared" ref="P2:P12" si="2">SUMIF(G:G,N2,J:J)</f>
        <v>450</v>
      </c>
      <c r="Q2" s="14">
        <f t="shared" ref="Q2:Q12" si="3">SUMIF(G:G,N2,K:K)</f>
        <v>55.8</v>
      </c>
      <c r="R2" s="12">
        <v>1</v>
      </c>
      <c r="S2" s="15">
        <v>0.85</v>
      </c>
      <c r="T2" s="15">
        <f t="shared" ref="T2:T12" si="4">Q2/P2</f>
        <v>0.124</v>
      </c>
      <c r="V2" s="13">
        <v>0.45833333333333298</v>
      </c>
      <c r="W2" s="13">
        <v>0.47916666666666702</v>
      </c>
      <c r="X2" s="7" t="s">
        <v>18</v>
      </c>
      <c r="Y2" s="16">
        <f t="shared" ref="Y2:Y12" si="5">SUM(SUMIF($G$1:$G$125,W2,$J$1:$J$125),SUMIF($G$1:$G$125,V2,$J$1:$J$125))</f>
        <v>900</v>
      </c>
      <c r="Z2" s="16">
        <f t="shared" ref="Z2:Z12" si="6">SUM(SUMIF($G$1:$G$125,W2,$K$1:$K$125),SUMIF($G$1:$G$125,V2,$K$1:$K$125))</f>
        <v>168.6</v>
      </c>
      <c r="AA2" s="17">
        <f t="shared" ref="AA2:AA12" si="7">Z2/Y2</f>
        <v>0.18733333333333332</v>
      </c>
    </row>
    <row r="3" spans="1:29" ht="14.5" x14ac:dyDescent="0.35">
      <c r="A3">
        <v>2</v>
      </c>
      <c r="B3" s="7" t="s">
        <v>16</v>
      </c>
      <c r="C3" s="8">
        <v>45956</v>
      </c>
      <c r="D3" s="7">
        <v>105</v>
      </c>
      <c r="E3" s="7">
        <v>1</v>
      </c>
      <c r="F3" s="9">
        <v>0.47152777777777799</v>
      </c>
      <c r="G3" s="10">
        <f t="shared" si="0"/>
        <v>0.45833333333333331</v>
      </c>
      <c r="H3" s="7" t="s">
        <v>19</v>
      </c>
      <c r="I3" s="7" t="s">
        <v>20</v>
      </c>
      <c r="J3" s="7">
        <f>VLOOKUP(E3,Hoja1!E:F,2,FALSE())</f>
        <v>150</v>
      </c>
      <c r="K3" s="11">
        <f>VLOOKUP(I3,Hoja1!A:C,3,FALSE())</f>
        <v>9</v>
      </c>
      <c r="L3" s="12">
        <f t="shared" si="1"/>
        <v>0.06</v>
      </c>
      <c r="N3" s="13">
        <v>0.47916666666666702</v>
      </c>
      <c r="O3" s="7" t="s">
        <v>21</v>
      </c>
      <c r="P3" s="14">
        <f t="shared" si="2"/>
        <v>450</v>
      </c>
      <c r="Q3" s="14">
        <f t="shared" si="3"/>
        <v>112.8</v>
      </c>
      <c r="R3" s="12">
        <v>1</v>
      </c>
      <c r="S3" s="15">
        <v>0.85</v>
      </c>
      <c r="T3" s="15">
        <f t="shared" si="4"/>
        <v>0.25066666666666665</v>
      </c>
      <c r="V3" s="13">
        <v>0.47916666666666702</v>
      </c>
      <c r="W3" s="13">
        <v>0.5</v>
      </c>
      <c r="X3" s="7" t="s">
        <v>21</v>
      </c>
      <c r="Y3" s="16">
        <f t="shared" si="5"/>
        <v>900</v>
      </c>
      <c r="Z3" s="16">
        <f t="shared" si="6"/>
        <v>298.8</v>
      </c>
      <c r="AA3" s="17">
        <f t="shared" si="7"/>
        <v>0.33200000000000002</v>
      </c>
    </row>
    <row r="4" spans="1:29" ht="14.5" x14ac:dyDescent="0.35">
      <c r="A4">
        <v>3</v>
      </c>
      <c r="B4" s="7" t="s">
        <v>16</v>
      </c>
      <c r="C4" s="8">
        <v>45956</v>
      </c>
      <c r="D4" s="7">
        <v>105</v>
      </c>
      <c r="E4" s="7">
        <v>1</v>
      </c>
      <c r="F4" s="9">
        <v>0.47152777777777799</v>
      </c>
      <c r="G4" s="10">
        <f t="shared" si="0"/>
        <v>0.45833333333333331</v>
      </c>
      <c r="H4" s="7" t="s">
        <v>22</v>
      </c>
      <c r="I4" s="7" t="s">
        <v>23</v>
      </c>
      <c r="J4" s="7">
        <f>VLOOKUP(E4,Hoja1!E:F,2,FALSE())</f>
        <v>150</v>
      </c>
      <c r="K4" s="11">
        <f>VLOOKUP(I4,Hoja1!A:C,3,FALSE())</f>
        <v>19.8</v>
      </c>
      <c r="L4" s="12">
        <f t="shared" si="1"/>
        <v>0.13200000000000001</v>
      </c>
      <c r="N4" s="13">
        <v>0.5</v>
      </c>
      <c r="O4" s="7" t="s">
        <v>24</v>
      </c>
      <c r="P4" s="14">
        <f t="shared" si="2"/>
        <v>450</v>
      </c>
      <c r="Q4" s="14">
        <f t="shared" si="3"/>
        <v>186</v>
      </c>
      <c r="R4" s="12">
        <v>1</v>
      </c>
      <c r="S4" s="15">
        <v>0.85</v>
      </c>
      <c r="T4" s="15">
        <f t="shared" si="4"/>
        <v>0.41333333333333333</v>
      </c>
      <c r="V4" s="13">
        <v>0.5</v>
      </c>
      <c r="W4" s="13">
        <v>0.52083333333333304</v>
      </c>
      <c r="X4" s="7" t="s">
        <v>24</v>
      </c>
      <c r="Y4" s="16">
        <f t="shared" si="5"/>
        <v>900</v>
      </c>
      <c r="Z4" s="16">
        <f t="shared" si="6"/>
        <v>259.8</v>
      </c>
      <c r="AA4" s="17">
        <f t="shared" si="7"/>
        <v>0.28866666666666668</v>
      </c>
    </row>
    <row r="5" spans="1:29" ht="14.5" x14ac:dyDescent="0.35">
      <c r="A5">
        <v>4</v>
      </c>
      <c r="B5" s="7" t="s">
        <v>16</v>
      </c>
      <c r="C5" s="8">
        <v>45956</v>
      </c>
      <c r="D5" s="7">
        <v>105</v>
      </c>
      <c r="E5" s="7">
        <v>1</v>
      </c>
      <c r="F5" s="9">
        <v>0.48194444444444401</v>
      </c>
      <c r="G5" s="10">
        <f t="shared" si="0"/>
        <v>0.47916666666666663</v>
      </c>
      <c r="H5" s="7" t="s">
        <v>25</v>
      </c>
      <c r="I5" s="7" t="s">
        <v>20</v>
      </c>
      <c r="J5" s="7">
        <f>VLOOKUP(E5,Hoja1!E:F,2,FALSE())</f>
        <v>150</v>
      </c>
      <c r="K5" s="11">
        <f>VLOOKUP(I5,Hoja1!A:C,3,FALSE())</f>
        <v>9</v>
      </c>
      <c r="L5" s="12">
        <f t="shared" si="1"/>
        <v>0.06</v>
      </c>
      <c r="N5" s="13">
        <v>0.52083333333333304</v>
      </c>
      <c r="O5" s="7" t="s">
        <v>26</v>
      </c>
      <c r="P5" s="14">
        <f t="shared" si="2"/>
        <v>450</v>
      </c>
      <c r="Q5" s="14">
        <f t="shared" si="3"/>
        <v>73.8</v>
      </c>
      <c r="R5" s="12">
        <v>1</v>
      </c>
      <c r="S5" s="15">
        <v>0.85</v>
      </c>
      <c r="T5" s="15">
        <f t="shared" si="4"/>
        <v>0.16400000000000001</v>
      </c>
      <c r="V5" s="13">
        <v>0.52083333333333304</v>
      </c>
      <c r="W5" s="13">
        <v>0.54166666666666696</v>
      </c>
      <c r="X5" s="7" t="s">
        <v>26</v>
      </c>
      <c r="Y5" s="16">
        <f t="shared" si="5"/>
        <v>900</v>
      </c>
      <c r="Z5" s="16">
        <f t="shared" si="6"/>
        <v>147.6</v>
      </c>
      <c r="AA5" s="17">
        <f t="shared" si="7"/>
        <v>0.16400000000000001</v>
      </c>
    </row>
    <row r="6" spans="1:29" ht="14.5" x14ac:dyDescent="0.35">
      <c r="A6">
        <v>5</v>
      </c>
      <c r="B6" s="7" t="s">
        <v>16</v>
      </c>
      <c r="C6" s="8">
        <v>45956</v>
      </c>
      <c r="D6" s="7">
        <v>105</v>
      </c>
      <c r="E6" s="7">
        <v>1</v>
      </c>
      <c r="F6" s="9">
        <v>0.484722222222222</v>
      </c>
      <c r="G6" s="10">
        <f t="shared" si="0"/>
        <v>0.47916666666666663</v>
      </c>
      <c r="H6" s="7" t="s">
        <v>27</v>
      </c>
      <c r="I6" s="7" t="s">
        <v>28</v>
      </c>
      <c r="J6" s="7">
        <f>VLOOKUP(E6,Hoja1!E:F,2,FALSE())</f>
        <v>150</v>
      </c>
      <c r="K6" s="11">
        <f>VLOOKUP(I6,Hoja1!A:C,3,FALSE())</f>
        <v>84</v>
      </c>
      <c r="L6" s="12">
        <f t="shared" si="1"/>
        <v>0.56000000000000005</v>
      </c>
      <c r="N6" s="13">
        <v>0.54166666666666696</v>
      </c>
      <c r="O6" s="7" t="s">
        <v>29</v>
      </c>
      <c r="P6" s="14">
        <f t="shared" si="2"/>
        <v>450</v>
      </c>
      <c r="Q6" s="14">
        <f t="shared" si="3"/>
        <v>73.8</v>
      </c>
      <c r="R6" s="12">
        <v>1</v>
      </c>
      <c r="S6" s="15">
        <v>0.85</v>
      </c>
      <c r="T6" s="15">
        <f t="shared" si="4"/>
        <v>0.16400000000000001</v>
      </c>
      <c r="V6" s="13">
        <v>0.54166666666666696</v>
      </c>
      <c r="W6" s="13">
        <v>0.5625</v>
      </c>
      <c r="X6" s="7" t="s">
        <v>29</v>
      </c>
      <c r="Y6" s="16">
        <f t="shared" si="5"/>
        <v>900</v>
      </c>
      <c r="Z6" s="16">
        <f t="shared" si="6"/>
        <v>210.60000000000002</v>
      </c>
      <c r="AA6" s="17">
        <f t="shared" si="7"/>
        <v>0.23400000000000001</v>
      </c>
    </row>
    <row r="7" spans="1:29" ht="14.5" x14ac:dyDescent="0.35">
      <c r="A7">
        <v>6</v>
      </c>
      <c r="B7" s="7" t="s">
        <v>16</v>
      </c>
      <c r="C7" s="8">
        <v>45956</v>
      </c>
      <c r="D7" s="7">
        <v>105</v>
      </c>
      <c r="E7" s="7">
        <v>1</v>
      </c>
      <c r="F7" s="9">
        <v>0.49791666666666701</v>
      </c>
      <c r="G7" s="10">
        <f t="shared" si="0"/>
        <v>0.47916666666666663</v>
      </c>
      <c r="H7" s="7" t="s">
        <v>30</v>
      </c>
      <c r="I7" s="7" t="s">
        <v>23</v>
      </c>
      <c r="J7" s="7">
        <f>VLOOKUP(E7,Hoja1!E:F,2,FALSE())</f>
        <v>150</v>
      </c>
      <c r="K7" s="11">
        <f>VLOOKUP(I7,Hoja1!A:C,3,FALSE())</f>
        <v>19.8</v>
      </c>
      <c r="L7" s="12">
        <f t="shared" si="1"/>
        <v>0.13200000000000001</v>
      </c>
      <c r="N7" s="13">
        <v>0.5625</v>
      </c>
      <c r="O7" s="7" t="s">
        <v>31</v>
      </c>
      <c r="P7" s="14">
        <f t="shared" si="2"/>
        <v>450</v>
      </c>
      <c r="Q7" s="14">
        <f t="shared" si="3"/>
        <v>136.80000000000001</v>
      </c>
      <c r="R7" s="12">
        <v>1</v>
      </c>
      <c r="S7" s="15">
        <v>0.85</v>
      </c>
      <c r="T7" s="15">
        <f t="shared" si="4"/>
        <v>0.30400000000000005</v>
      </c>
      <c r="V7" s="13">
        <v>0.5625</v>
      </c>
      <c r="W7" s="13">
        <v>0.58333333333333304</v>
      </c>
      <c r="X7" s="7" t="s">
        <v>31</v>
      </c>
      <c r="Y7" s="16">
        <f t="shared" si="5"/>
        <v>900</v>
      </c>
      <c r="Z7" s="16">
        <f t="shared" si="6"/>
        <v>196.20000000000002</v>
      </c>
      <c r="AA7" s="17">
        <f t="shared" si="7"/>
        <v>0.21800000000000003</v>
      </c>
    </row>
    <row r="8" spans="1:29" ht="14.5" x14ac:dyDescent="0.35">
      <c r="A8">
        <v>7</v>
      </c>
      <c r="B8" s="7" t="s">
        <v>16</v>
      </c>
      <c r="C8" s="8">
        <v>45956</v>
      </c>
      <c r="D8" s="7">
        <v>105</v>
      </c>
      <c r="E8" s="7">
        <v>1</v>
      </c>
      <c r="F8" s="9">
        <v>0.5</v>
      </c>
      <c r="G8" s="10">
        <f t="shared" si="0"/>
        <v>0.5</v>
      </c>
      <c r="H8" s="7" t="s">
        <v>32</v>
      </c>
      <c r="I8" s="7" t="s">
        <v>33</v>
      </c>
      <c r="J8" s="7">
        <f>VLOOKUP(E8,Hoja1!E:F,2,FALSE())</f>
        <v>150</v>
      </c>
      <c r="K8" s="11">
        <f>VLOOKUP(I8,Hoja1!A:C,3,FALSE())</f>
        <v>66</v>
      </c>
      <c r="L8" s="12">
        <f t="shared" si="1"/>
        <v>0.44</v>
      </c>
      <c r="N8" s="13">
        <v>0.58333333333333304</v>
      </c>
      <c r="O8" s="7" t="s">
        <v>34</v>
      </c>
      <c r="P8" s="14">
        <f t="shared" si="2"/>
        <v>450</v>
      </c>
      <c r="Q8" s="14">
        <f t="shared" si="3"/>
        <v>59.400000000000006</v>
      </c>
      <c r="R8" s="12">
        <v>1</v>
      </c>
      <c r="S8" s="15">
        <v>0.85</v>
      </c>
      <c r="T8" s="15">
        <f t="shared" si="4"/>
        <v>0.13200000000000001</v>
      </c>
      <c r="V8" s="13">
        <v>0.58333333333333304</v>
      </c>
      <c r="W8" s="13">
        <v>0.60416666666666696</v>
      </c>
      <c r="X8" s="7" t="s">
        <v>34</v>
      </c>
      <c r="Y8" s="16">
        <f t="shared" si="5"/>
        <v>600</v>
      </c>
      <c r="Z8" s="16">
        <f t="shared" si="6"/>
        <v>68.400000000000006</v>
      </c>
      <c r="AA8" s="17">
        <f t="shared" si="7"/>
        <v>0.114</v>
      </c>
    </row>
    <row r="9" spans="1:29" ht="14.5" x14ac:dyDescent="0.35">
      <c r="A9">
        <v>8</v>
      </c>
      <c r="B9" s="7" t="s">
        <v>16</v>
      </c>
      <c r="C9" s="8">
        <v>45956</v>
      </c>
      <c r="D9" s="7">
        <v>105</v>
      </c>
      <c r="E9" s="7">
        <v>1</v>
      </c>
      <c r="F9" s="9">
        <v>0.50763888888888897</v>
      </c>
      <c r="G9" s="10">
        <f t="shared" si="0"/>
        <v>0.5</v>
      </c>
      <c r="H9" s="7" t="s">
        <v>35</v>
      </c>
      <c r="I9" s="7" t="s">
        <v>33</v>
      </c>
      <c r="J9" s="7">
        <f>VLOOKUP(E9,Hoja1!E:F,2,FALSE())</f>
        <v>150</v>
      </c>
      <c r="K9" s="11">
        <f>VLOOKUP(I9,Hoja1!A:C,3,FALSE())</f>
        <v>66</v>
      </c>
      <c r="L9" s="12">
        <f t="shared" si="1"/>
        <v>0.44</v>
      </c>
      <c r="N9" s="13">
        <v>0.60416666666666696</v>
      </c>
      <c r="O9" s="7" t="s">
        <v>36</v>
      </c>
      <c r="P9" s="14">
        <f t="shared" si="2"/>
        <v>150</v>
      </c>
      <c r="Q9" s="14">
        <f t="shared" si="3"/>
        <v>9</v>
      </c>
      <c r="R9" s="12">
        <v>1</v>
      </c>
      <c r="S9" s="15">
        <v>0.85</v>
      </c>
      <c r="T9" s="15">
        <f t="shared" si="4"/>
        <v>0.06</v>
      </c>
      <c r="V9" s="13">
        <v>0.60416666666666696</v>
      </c>
      <c r="W9" s="13">
        <v>0.625</v>
      </c>
      <c r="X9" s="7" t="s">
        <v>36</v>
      </c>
      <c r="Y9" s="16">
        <f t="shared" si="5"/>
        <v>600</v>
      </c>
      <c r="Z9" s="16">
        <f t="shared" si="6"/>
        <v>64.8</v>
      </c>
      <c r="AA9" s="17">
        <f t="shared" si="7"/>
        <v>0.108</v>
      </c>
    </row>
    <row r="10" spans="1:29" ht="14.5" x14ac:dyDescent="0.35">
      <c r="A10">
        <v>9</v>
      </c>
      <c r="B10" s="7" t="s">
        <v>16</v>
      </c>
      <c r="C10" s="8">
        <v>45956</v>
      </c>
      <c r="D10" s="7">
        <v>105</v>
      </c>
      <c r="E10" s="7">
        <v>1</v>
      </c>
      <c r="F10" s="9">
        <v>0.51458333333333295</v>
      </c>
      <c r="G10" s="10">
        <f t="shared" si="0"/>
        <v>0.5</v>
      </c>
      <c r="H10" s="7" t="s">
        <v>37</v>
      </c>
      <c r="I10" s="7">
        <v>3</v>
      </c>
      <c r="J10" s="7">
        <f>VLOOKUP(E10,Hoja1!E:F,2,FALSE())</f>
        <v>150</v>
      </c>
      <c r="K10" s="11">
        <f>VLOOKUP(I10,Hoja1!A:C,3,FALSE())</f>
        <v>54</v>
      </c>
      <c r="L10" s="12">
        <f t="shared" si="1"/>
        <v>0.36</v>
      </c>
      <c r="N10" s="13">
        <v>0.625</v>
      </c>
      <c r="O10" s="7" t="s">
        <v>38</v>
      </c>
      <c r="P10" s="14">
        <f t="shared" si="2"/>
        <v>450</v>
      </c>
      <c r="Q10" s="14">
        <f t="shared" si="3"/>
        <v>55.8</v>
      </c>
      <c r="R10" s="12">
        <v>1</v>
      </c>
      <c r="S10" s="15">
        <v>0.85</v>
      </c>
      <c r="T10" s="15">
        <f t="shared" si="4"/>
        <v>0.124</v>
      </c>
      <c r="V10" s="13">
        <v>0.625</v>
      </c>
      <c r="W10" s="13">
        <v>0.64583333333333304</v>
      </c>
      <c r="X10" s="7" t="s">
        <v>38</v>
      </c>
      <c r="Y10" s="16">
        <f t="shared" si="5"/>
        <v>750</v>
      </c>
      <c r="Z10" s="16">
        <f t="shared" si="6"/>
        <v>84.6</v>
      </c>
      <c r="AA10" s="17">
        <f t="shared" si="7"/>
        <v>0.1128</v>
      </c>
    </row>
    <row r="11" spans="1:29" ht="14.5" x14ac:dyDescent="0.35">
      <c r="A11">
        <v>10</v>
      </c>
      <c r="B11" s="7" t="s">
        <v>16</v>
      </c>
      <c r="C11" s="8">
        <v>45956</v>
      </c>
      <c r="D11" s="7">
        <v>105</v>
      </c>
      <c r="E11" s="7">
        <v>1</v>
      </c>
      <c r="F11" s="9">
        <v>0.52083333333333304</v>
      </c>
      <c r="G11" s="10">
        <f t="shared" si="0"/>
        <v>0.52083333333333326</v>
      </c>
      <c r="H11" s="7" t="s">
        <v>39</v>
      </c>
      <c r="I11" s="7" t="s">
        <v>23</v>
      </c>
      <c r="J11" s="7">
        <f>VLOOKUP(E11,Hoja1!E:F,2,FALSE())</f>
        <v>150</v>
      </c>
      <c r="K11" s="11">
        <f>VLOOKUP(I11,Hoja1!A:C,3,FALSE())</f>
        <v>19.8</v>
      </c>
      <c r="L11" s="12">
        <f t="shared" si="1"/>
        <v>0.13200000000000001</v>
      </c>
      <c r="N11" s="13">
        <v>0.64583333333333304</v>
      </c>
      <c r="O11" s="7" t="s">
        <v>40</v>
      </c>
      <c r="P11" s="14">
        <f t="shared" si="2"/>
        <v>300</v>
      </c>
      <c r="Q11" s="14">
        <f t="shared" si="3"/>
        <v>28.8</v>
      </c>
      <c r="R11" s="12">
        <v>1</v>
      </c>
      <c r="S11" s="15">
        <v>0.85</v>
      </c>
      <c r="T11" s="15">
        <f t="shared" si="4"/>
        <v>9.6000000000000002E-2</v>
      </c>
      <c r="V11" s="13">
        <v>0.64583333333333304</v>
      </c>
      <c r="W11" s="13">
        <v>0.66666666666666696</v>
      </c>
      <c r="X11" s="7" t="s">
        <v>40</v>
      </c>
      <c r="Y11" s="16">
        <f t="shared" si="5"/>
        <v>600</v>
      </c>
      <c r="Z11" s="16">
        <f t="shared" si="6"/>
        <v>68.400000000000006</v>
      </c>
      <c r="AA11" s="17">
        <f t="shared" si="7"/>
        <v>0.114</v>
      </c>
    </row>
    <row r="12" spans="1:29" ht="14.5" x14ac:dyDescent="0.35">
      <c r="A12">
        <v>11</v>
      </c>
      <c r="B12" s="7" t="s">
        <v>16</v>
      </c>
      <c r="C12" s="8">
        <v>45956</v>
      </c>
      <c r="D12" s="7">
        <v>105</v>
      </c>
      <c r="E12" s="7">
        <v>1</v>
      </c>
      <c r="F12" s="9">
        <v>0.53263888888888899</v>
      </c>
      <c r="G12" s="10">
        <f t="shared" si="0"/>
        <v>0.52083333333333326</v>
      </c>
      <c r="H12" s="7" t="s">
        <v>41</v>
      </c>
      <c r="I12" s="7">
        <v>2</v>
      </c>
      <c r="J12" s="7">
        <f>VLOOKUP(E12,Hoja1!E:F,2,FALSE())</f>
        <v>150</v>
      </c>
      <c r="K12" s="11">
        <f>VLOOKUP(I12,Hoja1!A:C,3,FALSE())</f>
        <v>27</v>
      </c>
      <c r="L12" s="12">
        <f t="shared" si="1"/>
        <v>0.18</v>
      </c>
      <c r="N12" s="13">
        <v>0.66666666666666696</v>
      </c>
      <c r="O12" s="7" t="s">
        <v>42</v>
      </c>
      <c r="P12" s="14">
        <f t="shared" si="2"/>
        <v>300</v>
      </c>
      <c r="Q12" s="14">
        <f t="shared" si="3"/>
        <v>39.6</v>
      </c>
      <c r="R12" s="12">
        <v>1</v>
      </c>
      <c r="S12" s="15">
        <v>0.85</v>
      </c>
      <c r="T12" s="15">
        <f t="shared" si="4"/>
        <v>0.13200000000000001</v>
      </c>
      <c r="V12" s="13">
        <v>0.66666666666666696</v>
      </c>
      <c r="W12" s="13">
        <v>0.6875</v>
      </c>
      <c r="X12" s="7" t="s">
        <v>42</v>
      </c>
      <c r="Y12" s="16">
        <f t="shared" si="5"/>
        <v>750</v>
      </c>
      <c r="Z12" s="16">
        <f t="shared" si="6"/>
        <v>66.599999999999994</v>
      </c>
      <c r="AA12" s="17">
        <f t="shared" si="7"/>
        <v>8.879999999999999E-2</v>
      </c>
    </row>
    <row r="13" spans="1:29" ht="14.5" x14ac:dyDescent="0.35">
      <c r="A13">
        <v>12</v>
      </c>
      <c r="B13" s="7" t="s">
        <v>16</v>
      </c>
      <c r="C13" s="8">
        <v>45956</v>
      </c>
      <c r="D13" s="7">
        <v>105</v>
      </c>
      <c r="E13" s="7">
        <v>1</v>
      </c>
      <c r="F13" s="9">
        <v>0.53680555555555598</v>
      </c>
      <c r="G13" s="10">
        <f t="shared" si="0"/>
        <v>0.52083333333333326</v>
      </c>
      <c r="H13" s="7" t="s">
        <v>43</v>
      </c>
      <c r="I13" s="7">
        <v>2</v>
      </c>
      <c r="J13" s="7">
        <f>VLOOKUP(E13,Hoja1!E:F,2,FALSE())</f>
        <v>150</v>
      </c>
      <c r="K13" s="11">
        <f>VLOOKUP(I13,Hoja1!A:C,3,FALSE())</f>
        <v>27</v>
      </c>
      <c r="L13" s="12">
        <f t="shared" si="1"/>
        <v>0.18</v>
      </c>
      <c r="N13" s="1"/>
      <c r="O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4.5" x14ac:dyDescent="0.35">
      <c r="A14">
        <v>13</v>
      </c>
      <c r="B14" s="7" t="s">
        <v>16</v>
      </c>
      <c r="C14" s="8">
        <v>45956</v>
      </c>
      <c r="D14" s="7">
        <v>105</v>
      </c>
      <c r="E14" s="7">
        <v>1</v>
      </c>
      <c r="F14" s="9">
        <v>0.54374999999999996</v>
      </c>
      <c r="G14" s="10">
        <f t="shared" si="0"/>
        <v>0.54166666666666663</v>
      </c>
      <c r="H14" s="7" t="s">
        <v>44</v>
      </c>
      <c r="I14" s="7">
        <v>2</v>
      </c>
      <c r="J14" s="7">
        <f>VLOOKUP(E14,Hoja1!E:F,2,FALSE())</f>
        <v>150</v>
      </c>
      <c r="K14" s="11">
        <f>VLOOKUP(I14,Hoja1!A:C,3,FALSE())</f>
        <v>27</v>
      </c>
      <c r="L14" s="12">
        <f t="shared" si="1"/>
        <v>0.18</v>
      </c>
      <c r="N14" s="1"/>
      <c r="O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4.5" x14ac:dyDescent="0.35">
      <c r="A15">
        <v>14</v>
      </c>
      <c r="B15" s="7" t="s">
        <v>16</v>
      </c>
      <c r="C15" s="8">
        <v>45956</v>
      </c>
      <c r="D15" s="7">
        <v>105</v>
      </c>
      <c r="E15" s="7">
        <v>1</v>
      </c>
      <c r="F15" s="9">
        <v>0.55069444444444504</v>
      </c>
      <c r="G15" s="10">
        <f t="shared" si="0"/>
        <v>0.54166666666666663</v>
      </c>
      <c r="H15" s="7" t="s">
        <v>45</v>
      </c>
      <c r="I15" s="7" t="s">
        <v>23</v>
      </c>
      <c r="J15" s="7">
        <f>VLOOKUP(E15,Hoja1!E:F,2,FALSE())</f>
        <v>150</v>
      </c>
      <c r="K15" s="11">
        <f>VLOOKUP(I15,Hoja1!A:C,3,FALSE())</f>
        <v>19.8</v>
      </c>
      <c r="L15" s="12">
        <f t="shared" si="1"/>
        <v>0.13200000000000001</v>
      </c>
      <c r="N15" s="1"/>
      <c r="O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4.5" x14ac:dyDescent="0.35">
      <c r="A16">
        <v>15</v>
      </c>
      <c r="B16" s="7" t="s">
        <v>16</v>
      </c>
      <c r="C16" s="8">
        <v>45956</v>
      </c>
      <c r="D16" s="7">
        <v>105</v>
      </c>
      <c r="E16" s="7">
        <v>1</v>
      </c>
      <c r="F16" s="9">
        <v>0.55763888888888902</v>
      </c>
      <c r="G16" s="10">
        <f t="shared" si="0"/>
        <v>0.54166666666666663</v>
      </c>
      <c r="H16" s="7" t="s">
        <v>46</v>
      </c>
      <c r="I16" s="7">
        <v>2</v>
      </c>
      <c r="J16" s="7">
        <f>VLOOKUP(E16,Hoja1!E:F,2,FALSE())</f>
        <v>150</v>
      </c>
      <c r="K16" s="11">
        <f>VLOOKUP(I16,Hoja1!A:C,3,FALSE())</f>
        <v>27</v>
      </c>
      <c r="L16" s="12">
        <f t="shared" si="1"/>
        <v>0.18</v>
      </c>
      <c r="N16" s="1"/>
      <c r="O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4.5" x14ac:dyDescent="0.35">
      <c r="A17">
        <v>16</v>
      </c>
      <c r="B17" s="7" t="s">
        <v>16</v>
      </c>
      <c r="C17" s="8">
        <v>45956</v>
      </c>
      <c r="D17" s="7">
        <v>105</v>
      </c>
      <c r="E17" s="7">
        <v>1</v>
      </c>
      <c r="F17" s="9">
        <v>0.56736111111111098</v>
      </c>
      <c r="G17" s="10">
        <f t="shared" si="0"/>
        <v>0.5625</v>
      </c>
      <c r="H17" s="7" t="s">
        <v>37</v>
      </c>
      <c r="I17" s="7">
        <v>2</v>
      </c>
      <c r="J17" s="7">
        <f>VLOOKUP(E17,Hoja1!E:F,2,FALSE())</f>
        <v>150</v>
      </c>
      <c r="K17" s="11">
        <f>VLOOKUP(I17,Hoja1!A:C,3,FALSE())</f>
        <v>27</v>
      </c>
      <c r="L17" s="12">
        <f t="shared" si="1"/>
        <v>0.18</v>
      </c>
      <c r="N17" s="1"/>
      <c r="O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4.5" x14ac:dyDescent="0.35">
      <c r="A18">
        <v>17</v>
      </c>
      <c r="B18" s="7" t="s">
        <v>16</v>
      </c>
      <c r="C18" s="8">
        <v>45956</v>
      </c>
      <c r="D18" s="7">
        <v>105</v>
      </c>
      <c r="E18" s="7">
        <v>1</v>
      </c>
      <c r="F18" s="9">
        <v>0.57430555555555596</v>
      </c>
      <c r="G18" s="10">
        <f t="shared" si="0"/>
        <v>0.5625</v>
      </c>
      <c r="H18" s="7" t="s">
        <v>47</v>
      </c>
      <c r="I18" s="7" t="s">
        <v>48</v>
      </c>
      <c r="J18" s="7">
        <f>VLOOKUP(E18,Hoja1!E:F,2,FALSE())</f>
        <v>150</v>
      </c>
      <c r="K18" s="11">
        <f>VLOOKUP(I18,Hoja1!A:C,3,FALSE())</f>
        <v>90</v>
      </c>
      <c r="L18" s="12">
        <f t="shared" si="1"/>
        <v>0.6</v>
      </c>
      <c r="N18" s="1"/>
      <c r="O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4.5" x14ac:dyDescent="0.35">
      <c r="A19">
        <v>18</v>
      </c>
      <c r="B19" s="7" t="s">
        <v>16</v>
      </c>
      <c r="C19" s="8">
        <v>45956</v>
      </c>
      <c r="D19" s="7">
        <v>105</v>
      </c>
      <c r="E19" s="7">
        <v>1</v>
      </c>
      <c r="F19" s="9">
        <v>0.57847222222222205</v>
      </c>
      <c r="G19" s="10">
        <f t="shared" si="0"/>
        <v>0.5625</v>
      </c>
      <c r="H19" s="7" t="s">
        <v>49</v>
      </c>
      <c r="I19" s="7" t="s">
        <v>23</v>
      </c>
      <c r="J19" s="7">
        <f>VLOOKUP(E19,Hoja1!E:F,2,FALSE())</f>
        <v>150</v>
      </c>
      <c r="K19" s="11">
        <f>VLOOKUP(I19,Hoja1!A:C,3,FALSE())</f>
        <v>19.8</v>
      </c>
      <c r="L19" s="12">
        <f t="shared" si="1"/>
        <v>0.13200000000000001</v>
      </c>
      <c r="N19" s="1"/>
      <c r="O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4.5" x14ac:dyDescent="0.35">
      <c r="A20">
        <v>19</v>
      </c>
      <c r="B20" s="7" t="s">
        <v>16</v>
      </c>
      <c r="C20" s="8">
        <v>45956</v>
      </c>
      <c r="D20" s="7">
        <v>105</v>
      </c>
      <c r="E20" s="7">
        <v>1</v>
      </c>
      <c r="F20" s="9">
        <v>0.58680555555555602</v>
      </c>
      <c r="G20" s="10">
        <f t="shared" si="0"/>
        <v>0.58333333333333326</v>
      </c>
      <c r="H20" s="7" t="s">
        <v>50</v>
      </c>
      <c r="I20" s="7" t="s">
        <v>23</v>
      </c>
      <c r="J20" s="7">
        <f>VLOOKUP(E20,Hoja1!E:F,2,FALSE())</f>
        <v>150</v>
      </c>
      <c r="K20" s="11">
        <f>VLOOKUP(I20,Hoja1!A:C,3,FALSE())</f>
        <v>19.8</v>
      </c>
      <c r="L20" s="12">
        <f t="shared" si="1"/>
        <v>0.13200000000000001</v>
      </c>
      <c r="N20" s="1"/>
      <c r="O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4.5" x14ac:dyDescent="0.35">
      <c r="A21">
        <v>20</v>
      </c>
      <c r="B21" s="7" t="s">
        <v>16</v>
      </c>
      <c r="C21" s="8">
        <v>45956</v>
      </c>
      <c r="D21" s="7">
        <v>105</v>
      </c>
      <c r="E21" s="7">
        <v>1</v>
      </c>
      <c r="F21" s="9">
        <v>0.593055555555556</v>
      </c>
      <c r="G21" s="10">
        <f t="shared" si="0"/>
        <v>0.58333333333333326</v>
      </c>
      <c r="H21" s="7" t="s">
        <v>51</v>
      </c>
      <c r="I21" s="7" t="s">
        <v>23</v>
      </c>
      <c r="J21" s="7">
        <f>VLOOKUP(E21,Hoja1!E:F,2,FALSE())</f>
        <v>150</v>
      </c>
      <c r="K21" s="11">
        <f>VLOOKUP(I21,Hoja1!A:C,3,FALSE())</f>
        <v>19.8</v>
      </c>
      <c r="L21" s="12">
        <f t="shared" si="1"/>
        <v>0.13200000000000001</v>
      </c>
    </row>
    <row r="22" spans="1:29" ht="14.5" x14ac:dyDescent="0.35">
      <c r="A22">
        <v>21</v>
      </c>
      <c r="B22" s="7" t="s">
        <v>16</v>
      </c>
      <c r="C22" s="8">
        <v>45956</v>
      </c>
      <c r="D22" s="7">
        <v>105</v>
      </c>
      <c r="E22" s="7">
        <v>1</v>
      </c>
      <c r="F22" s="9">
        <v>0.59652777777777799</v>
      </c>
      <c r="G22" s="10">
        <f t="shared" si="0"/>
        <v>0.58333333333333326</v>
      </c>
      <c r="H22" s="7" t="s">
        <v>52</v>
      </c>
      <c r="I22" s="7" t="s">
        <v>23</v>
      </c>
      <c r="J22" s="7">
        <f>VLOOKUP(E22,Hoja1!E:F,2,FALSE())</f>
        <v>150</v>
      </c>
      <c r="K22" s="11">
        <f>VLOOKUP(I22,Hoja1!A:C,3,FALSE())</f>
        <v>19.8</v>
      </c>
      <c r="L22" s="12">
        <f t="shared" si="1"/>
        <v>0.13200000000000001</v>
      </c>
      <c r="P22"/>
      <c r="Q22"/>
    </row>
    <row r="23" spans="1:29" ht="14.5" x14ac:dyDescent="0.35">
      <c r="A23">
        <v>22</v>
      </c>
      <c r="B23" s="7" t="s">
        <v>16</v>
      </c>
      <c r="C23" s="8">
        <v>45956</v>
      </c>
      <c r="D23" s="7">
        <v>105</v>
      </c>
      <c r="E23" s="7">
        <v>1</v>
      </c>
      <c r="F23" s="9">
        <v>0.61805555555555602</v>
      </c>
      <c r="G23" s="10">
        <f t="shared" si="0"/>
        <v>0.60416666666666663</v>
      </c>
      <c r="H23" s="7" t="s">
        <v>53</v>
      </c>
      <c r="I23" s="7" t="s">
        <v>20</v>
      </c>
      <c r="J23" s="7">
        <f>VLOOKUP(E23,Hoja1!E:F,2,FALSE())</f>
        <v>150</v>
      </c>
      <c r="K23" s="11">
        <f>VLOOKUP(I23,Hoja1!A:C,3,FALSE())</f>
        <v>9</v>
      </c>
      <c r="L23" s="12">
        <f t="shared" si="1"/>
        <v>0.06</v>
      </c>
      <c r="P23"/>
      <c r="Q23"/>
    </row>
    <row r="24" spans="1:29" ht="14.5" x14ac:dyDescent="0.35">
      <c r="A24">
        <v>23</v>
      </c>
      <c r="B24" s="7" t="s">
        <v>16</v>
      </c>
      <c r="C24" s="8">
        <v>45956</v>
      </c>
      <c r="D24" s="7">
        <v>105</v>
      </c>
      <c r="E24" s="7">
        <v>1</v>
      </c>
      <c r="F24" s="9">
        <v>0.63194444444444398</v>
      </c>
      <c r="G24" s="10">
        <f t="shared" si="0"/>
        <v>0.625</v>
      </c>
      <c r="H24" s="7" t="s">
        <v>54</v>
      </c>
      <c r="I24" s="7" t="s">
        <v>20</v>
      </c>
      <c r="J24" s="7">
        <f>VLOOKUP(E24,Hoja1!E:F,2,FALSE())</f>
        <v>150</v>
      </c>
      <c r="K24" s="11">
        <f>VLOOKUP(I24,Hoja1!A:C,3,FALSE())</f>
        <v>9</v>
      </c>
      <c r="L24" s="12">
        <f t="shared" si="1"/>
        <v>0.06</v>
      </c>
      <c r="P24"/>
      <c r="Q24"/>
    </row>
    <row r="25" spans="1:29" ht="14.5" x14ac:dyDescent="0.35">
      <c r="A25">
        <v>24</v>
      </c>
      <c r="B25" s="7" t="s">
        <v>16</v>
      </c>
      <c r="C25" s="8">
        <v>45956</v>
      </c>
      <c r="D25" s="7">
        <v>105</v>
      </c>
      <c r="E25" s="7">
        <v>1</v>
      </c>
      <c r="F25" s="9">
        <v>0.63194444444444398</v>
      </c>
      <c r="G25" s="10">
        <f t="shared" si="0"/>
        <v>0.625</v>
      </c>
      <c r="H25" s="7" t="s">
        <v>55</v>
      </c>
      <c r="I25" s="7">
        <v>2</v>
      </c>
      <c r="J25" s="7">
        <f>VLOOKUP(E25,Hoja1!E:F,2,FALSE())</f>
        <v>150</v>
      </c>
      <c r="K25" s="11">
        <f>VLOOKUP(I25,Hoja1!A:C,3,FALSE())</f>
        <v>27</v>
      </c>
      <c r="L25" s="12">
        <f t="shared" si="1"/>
        <v>0.18</v>
      </c>
      <c r="P25"/>
      <c r="Q25"/>
    </row>
    <row r="26" spans="1:29" ht="14.5" x14ac:dyDescent="0.35">
      <c r="A26">
        <v>25</v>
      </c>
      <c r="B26" s="7" t="s">
        <v>16</v>
      </c>
      <c r="C26" s="8">
        <v>45956</v>
      </c>
      <c r="D26" s="7">
        <v>105</v>
      </c>
      <c r="E26" s="7">
        <v>1</v>
      </c>
      <c r="F26" s="9">
        <v>0.63541666666666696</v>
      </c>
      <c r="G26" s="10">
        <f t="shared" si="0"/>
        <v>0.625</v>
      </c>
      <c r="H26" s="7" t="s">
        <v>56</v>
      </c>
      <c r="I26" s="7" t="s">
        <v>23</v>
      </c>
      <c r="J26" s="7">
        <f>VLOOKUP(E26,Hoja1!E:F,2,FALSE())</f>
        <v>150</v>
      </c>
      <c r="K26" s="11">
        <f>VLOOKUP(I26,Hoja1!A:C,3,FALSE())</f>
        <v>19.8</v>
      </c>
      <c r="L26" s="12">
        <f t="shared" si="1"/>
        <v>0.13200000000000001</v>
      </c>
      <c r="P26"/>
      <c r="Q26"/>
    </row>
    <row r="27" spans="1:29" ht="14.5" x14ac:dyDescent="0.35">
      <c r="A27">
        <v>26</v>
      </c>
      <c r="B27" s="7" t="s">
        <v>16</v>
      </c>
      <c r="C27" s="8">
        <v>45956</v>
      </c>
      <c r="D27" s="7">
        <v>105</v>
      </c>
      <c r="E27" s="7">
        <v>1</v>
      </c>
      <c r="F27" s="9">
        <v>0.64722222222222203</v>
      </c>
      <c r="G27" s="10">
        <f t="shared" si="0"/>
        <v>0.64583333333333326</v>
      </c>
      <c r="H27" s="7" t="s">
        <v>57</v>
      </c>
      <c r="I27" s="7" t="s">
        <v>20</v>
      </c>
      <c r="J27" s="7">
        <f>VLOOKUP(E27,Hoja1!E:F,2,FALSE())</f>
        <v>150</v>
      </c>
      <c r="K27" s="11">
        <f>VLOOKUP(I27,Hoja1!A:C,3,FALSE())</f>
        <v>9</v>
      </c>
      <c r="L27" s="12">
        <f t="shared" si="1"/>
        <v>0.06</v>
      </c>
      <c r="P27"/>
      <c r="Q27"/>
    </row>
    <row r="28" spans="1:29" ht="14.5" x14ac:dyDescent="0.35">
      <c r="A28">
        <v>27</v>
      </c>
      <c r="B28" s="7" t="s">
        <v>16</v>
      </c>
      <c r="C28" s="8">
        <v>45956</v>
      </c>
      <c r="D28" s="7">
        <v>105</v>
      </c>
      <c r="E28" s="7">
        <v>1</v>
      </c>
      <c r="F28" s="9">
        <v>0.65972222222222199</v>
      </c>
      <c r="G28" s="10">
        <f t="shared" si="0"/>
        <v>0.64583333333333326</v>
      </c>
      <c r="H28" s="7" t="s">
        <v>58</v>
      </c>
      <c r="I28" s="7" t="s">
        <v>23</v>
      </c>
      <c r="J28" s="7">
        <f>VLOOKUP(E28,Hoja1!E:F,2,FALSE())</f>
        <v>150</v>
      </c>
      <c r="K28" s="11">
        <f>VLOOKUP(I28,Hoja1!A:C,3,FALSE())</f>
        <v>19.8</v>
      </c>
      <c r="L28" s="12">
        <f t="shared" si="1"/>
        <v>0.13200000000000001</v>
      </c>
      <c r="P28"/>
      <c r="Q28"/>
    </row>
    <row r="29" spans="1:29" ht="14.5" x14ac:dyDescent="0.35">
      <c r="A29">
        <v>28</v>
      </c>
      <c r="B29" s="7" t="s">
        <v>16</v>
      </c>
      <c r="C29" s="8">
        <v>45956</v>
      </c>
      <c r="D29" s="7">
        <v>105</v>
      </c>
      <c r="E29" s="7">
        <v>1</v>
      </c>
      <c r="F29" s="9">
        <v>0.66944444444444395</v>
      </c>
      <c r="G29" s="10">
        <f t="shared" si="0"/>
        <v>0.66666666666666663</v>
      </c>
      <c r="H29" s="7" t="s">
        <v>59</v>
      </c>
      <c r="I29" s="7" t="s">
        <v>23</v>
      </c>
      <c r="J29" s="7">
        <f>VLOOKUP(E29,Hoja1!E:F,2,FALSE())</f>
        <v>150</v>
      </c>
      <c r="K29" s="11">
        <f>VLOOKUP(I29,Hoja1!A:C,3,FALSE())</f>
        <v>19.8</v>
      </c>
      <c r="L29" s="12">
        <f t="shared" si="1"/>
        <v>0.13200000000000001</v>
      </c>
      <c r="P29"/>
      <c r="Q29"/>
    </row>
    <row r="30" spans="1:29" ht="14.5" x14ac:dyDescent="0.35">
      <c r="A30">
        <v>29</v>
      </c>
      <c r="B30" s="7" t="s">
        <v>16</v>
      </c>
      <c r="C30" s="8">
        <v>45956</v>
      </c>
      <c r="D30" s="7">
        <v>105</v>
      </c>
      <c r="E30" s="7">
        <v>1</v>
      </c>
      <c r="F30" s="9">
        <v>0.67708333333333304</v>
      </c>
      <c r="G30" s="10">
        <f t="shared" si="0"/>
        <v>0.66666666666666663</v>
      </c>
      <c r="H30" s="7" t="s">
        <v>60</v>
      </c>
      <c r="I30" s="7" t="s">
        <v>23</v>
      </c>
      <c r="J30" s="7">
        <f>VLOOKUP(E30,Hoja1!E:F,2,FALSE())</f>
        <v>150</v>
      </c>
      <c r="K30" s="11">
        <f>VLOOKUP(I30,Hoja1!A:C,3,FALSE())</f>
        <v>19.8</v>
      </c>
      <c r="L30" s="12">
        <f t="shared" si="1"/>
        <v>0.13200000000000001</v>
      </c>
      <c r="P30"/>
      <c r="Q30"/>
    </row>
    <row r="31" spans="1:29" ht="14.5" x14ac:dyDescent="0.35">
      <c r="A31">
        <v>30</v>
      </c>
      <c r="B31" s="7" t="s">
        <v>16</v>
      </c>
      <c r="C31" s="8">
        <v>45956</v>
      </c>
      <c r="D31" s="7">
        <v>105</v>
      </c>
      <c r="E31" s="7">
        <v>1</v>
      </c>
      <c r="F31" s="9">
        <v>0.6875</v>
      </c>
      <c r="G31" s="10">
        <f t="shared" si="0"/>
        <v>0.6875</v>
      </c>
      <c r="H31" s="7" t="s">
        <v>61</v>
      </c>
      <c r="I31" s="7" t="s">
        <v>20</v>
      </c>
      <c r="J31" s="7">
        <f>VLOOKUP(E31,Hoja1!E:F,2,FALSE())</f>
        <v>150</v>
      </c>
      <c r="K31" s="11">
        <f>VLOOKUP(I31,Hoja1!A:C,3,FALSE())</f>
        <v>9</v>
      </c>
      <c r="L31" s="12">
        <f t="shared" si="1"/>
        <v>0.06</v>
      </c>
      <c r="P31"/>
      <c r="Q31"/>
    </row>
    <row r="32" spans="1:29" ht="14.5" x14ac:dyDescent="0.35">
      <c r="A32">
        <v>31</v>
      </c>
      <c r="B32" s="7" t="s">
        <v>16</v>
      </c>
      <c r="C32" s="8">
        <v>45956</v>
      </c>
      <c r="D32" s="7">
        <v>105</v>
      </c>
      <c r="E32" s="7">
        <v>1</v>
      </c>
      <c r="F32" s="9">
        <v>0.69027777777777799</v>
      </c>
      <c r="G32" s="10">
        <f t="shared" si="0"/>
        <v>0.6875</v>
      </c>
      <c r="H32" s="7" t="s">
        <v>62</v>
      </c>
      <c r="I32" s="7" t="s">
        <v>20</v>
      </c>
      <c r="J32" s="7">
        <f>VLOOKUP(E32,Hoja1!E:F,2,FALSE())</f>
        <v>150</v>
      </c>
      <c r="K32" s="11">
        <f>VLOOKUP(I32,Hoja1!A:C,3,FALSE())</f>
        <v>9</v>
      </c>
      <c r="L32" s="12">
        <f t="shared" si="1"/>
        <v>0.06</v>
      </c>
    </row>
    <row r="33" spans="1:20" ht="14.5" x14ac:dyDescent="0.35">
      <c r="A33">
        <v>32</v>
      </c>
      <c r="B33" s="7" t="s">
        <v>16</v>
      </c>
      <c r="C33" s="8">
        <v>45956</v>
      </c>
      <c r="D33" s="7">
        <v>105</v>
      </c>
      <c r="E33" s="7">
        <v>1</v>
      </c>
      <c r="F33" s="9">
        <v>0.70555555555555605</v>
      </c>
      <c r="G33" s="10">
        <f t="shared" si="0"/>
        <v>0.6875</v>
      </c>
      <c r="H33" s="7" t="s">
        <v>63</v>
      </c>
      <c r="I33" s="7" t="s">
        <v>20</v>
      </c>
      <c r="J33" s="7">
        <f>VLOOKUP(E33,Hoja1!E:F,2,FALSE())</f>
        <v>150</v>
      </c>
      <c r="K33" s="11">
        <f>VLOOKUP(I33,Hoja1!A:C,3,FALSE())</f>
        <v>9</v>
      </c>
      <c r="L33" s="12">
        <f t="shared" si="1"/>
        <v>0.06</v>
      </c>
    </row>
    <row r="34" spans="1:20" ht="14.5" x14ac:dyDescent="0.35">
      <c r="L34" s="12">
        <v>0.85</v>
      </c>
    </row>
    <row r="35" spans="1:20" ht="14.5" x14ac:dyDescent="0.35"/>
    <row r="36" spans="1:20" ht="14.5" x14ac:dyDescent="0.35"/>
    <row r="37" spans="1:20" ht="14.5" x14ac:dyDescent="0.35"/>
    <row r="38" spans="1:20" ht="14.5" x14ac:dyDescent="0.35"/>
    <row r="39" spans="1:20" ht="14.5" x14ac:dyDescent="0.35">
      <c r="N39" s="1"/>
      <c r="O39" s="1"/>
      <c r="T39" s="1"/>
    </row>
    <row r="40" spans="1:20" ht="14.5" x14ac:dyDescent="0.35">
      <c r="N40" s="1"/>
      <c r="O40" s="1"/>
      <c r="T40" s="1"/>
    </row>
    <row r="41" spans="1:20" ht="14.5" x14ac:dyDescent="0.35">
      <c r="N41" s="1"/>
      <c r="O41" s="1"/>
      <c r="T41" s="1"/>
    </row>
    <row r="42" spans="1:20" ht="14.5" x14ac:dyDescent="0.35">
      <c r="N42" s="1"/>
      <c r="O42" s="1"/>
      <c r="T42" s="1"/>
    </row>
    <row r="43" spans="1:20" ht="14.5" x14ac:dyDescent="0.35">
      <c r="N43" s="1"/>
      <c r="O43" s="1"/>
      <c r="T43" s="1"/>
    </row>
    <row r="44" spans="1:20" ht="14.5" x14ac:dyDescent="0.35">
      <c r="N44" s="1"/>
      <c r="O44" s="1"/>
      <c r="T44" s="1"/>
    </row>
    <row r="45" spans="1:20" ht="14.5" x14ac:dyDescent="0.35">
      <c r="N45" s="1"/>
      <c r="O45" s="1"/>
      <c r="T45" s="1"/>
    </row>
    <row r="46" spans="1:20" ht="14.5" x14ac:dyDescent="0.35">
      <c r="N46" s="1"/>
      <c r="O46" s="1"/>
      <c r="T46" s="1"/>
    </row>
    <row r="47" spans="1:20" ht="14.5" x14ac:dyDescent="0.35">
      <c r="N47" s="1"/>
      <c r="O47" s="1"/>
      <c r="T47" s="1"/>
    </row>
    <row r="48" spans="1:20" ht="14.5" x14ac:dyDescent="0.35">
      <c r="N48" s="1"/>
      <c r="O48" s="1"/>
      <c r="T48" s="1"/>
    </row>
    <row r="49" spans="14:20" ht="14.5" x14ac:dyDescent="0.35">
      <c r="N49" s="1"/>
      <c r="O49" s="1"/>
      <c r="T49" s="1"/>
    </row>
    <row r="50" spans="14:20" ht="14.5" x14ac:dyDescent="0.35">
      <c r="N50" s="1"/>
      <c r="O50" s="1"/>
      <c r="T50" s="1"/>
    </row>
    <row r="51" spans="14:20" ht="14.5" x14ac:dyDescent="0.35">
      <c r="N51" s="1"/>
      <c r="O51" s="1"/>
      <c r="T51" s="1"/>
    </row>
    <row r="52" spans="14:20" ht="14.5" x14ac:dyDescent="0.35">
      <c r="N52" s="1"/>
      <c r="O52" s="1"/>
      <c r="T52" s="1"/>
    </row>
    <row r="53" spans="14:20" ht="14.5" x14ac:dyDescent="0.35">
      <c r="N53" s="1"/>
      <c r="O53" s="1"/>
      <c r="T53" s="1"/>
    </row>
    <row r="54" spans="14:20" ht="14.5" x14ac:dyDescent="0.35">
      <c r="N54" s="1"/>
      <c r="O54" s="1"/>
      <c r="T54" s="1"/>
    </row>
    <row r="55" spans="14:20" ht="14.5" x14ac:dyDescent="0.35">
      <c r="N55" s="1"/>
      <c r="O55" s="1"/>
      <c r="T55" s="1"/>
    </row>
    <row r="56" spans="14:20" ht="14.5" x14ac:dyDescent="0.35">
      <c r="N56" s="1"/>
      <c r="O56" s="1"/>
      <c r="T56" s="1"/>
    </row>
    <row r="57" spans="14:20" ht="14.5" x14ac:dyDescent="0.35">
      <c r="N57" s="1"/>
      <c r="O57" s="1"/>
      <c r="T57" s="1"/>
    </row>
    <row r="58" spans="14:20" ht="14.5" x14ac:dyDescent="0.35"/>
  </sheetData>
  <conditionalFormatting sqref="L2:L34">
    <cfRule type="expression" dxfId="0" priority="2">
      <formula>"&gt;85%"</formula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="85" zoomScaleNormal="85" workbookViewId="0">
      <selection activeCell="J1" sqref="J1:V30"/>
    </sheetView>
  </sheetViews>
  <sheetFormatPr baseColWidth="10" defaultColWidth="11.453125" defaultRowHeight="14.25" customHeight="1" x14ac:dyDescent="0.35"/>
  <cols>
    <col min="1" max="1" width="11.453125" style="18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</cols>
  <sheetData>
    <row r="1" spans="1:6" x14ac:dyDescent="0.35">
      <c r="A1" s="19" t="s">
        <v>64</v>
      </c>
      <c r="B1" s="7" t="s">
        <v>65</v>
      </c>
      <c r="C1" s="1" t="s">
        <v>66</v>
      </c>
      <c r="E1" s="7" t="s">
        <v>67</v>
      </c>
      <c r="F1" s="7" t="s">
        <v>8</v>
      </c>
    </row>
    <row r="2" spans="1:6" x14ac:dyDescent="0.35">
      <c r="A2" s="19">
        <v>0</v>
      </c>
      <c r="B2" s="7">
        <v>0</v>
      </c>
      <c r="C2" s="1">
        <f t="shared" ref="C2:C11" si="0">D2*90</f>
        <v>0</v>
      </c>
      <c r="D2" s="20">
        <f t="shared" ref="D2:D11" si="1">B2/150</f>
        <v>0</v>
      </c>
      <c r="E2" s="7">
        <v>1</v>
      </c>
      <c r="F2" s="7">
        <v>150</v>
      </c>
    </row>
    <row r="3" spans="1:6" x14ac:dyDescent="0.35">
      <c r="A3" s="19" t="s">
        <v>20</v>
      </c>
      <c r="B3" s="7">
        <v>15</v>
      </c>
      <c r="C3" s="1">
        <f t="shared" si="0"/>
        <v>9</v>
      </c>
      <c r="D3" s="20">
        <f t="shared" si="1"/>
        <v>0.1</v>
      </c>
      <c r="E3" s="7">
        <v>2</v>
      </c>
      <c r="F3" s="7">
        <v>90</v>
      </c>
    </row>
    <row r="4" spans="1:6" x14ac:dyDescent="0.35">
      <c r="A4" s="19" t="s">
        <v>23</v>
      </c>
      <c r="B4" s="7">
        <v>33</v>
      </c>
      <c r="C4" s="1">
        <f t="shared" si="0"/>
        <v>19.8</v>
      </c>
      <c r="D4" s="20">
        <f t="shared" si="1"/>
        <v>0.22</v>
      </c>
      <c r="E4" s="7">
        <v>3</v>
      </c>
      <c r="F4" s="7">
        <v>50</v>
      </c>
    </row>
    <row r="5" spans="1:6" x14ac:dyDescent="0.35">
      <c r="A5" s="19">
        <v>2</v>
      </c>
      <c r="B5" s="7">
        <v>45</v>
      </c>
      <c r="C5" s="1">
        <f t="shared" si="0"/>
        <v>27</v>
      </c>
      <c r="D5" s="20">
        <f t="shared" si="1"/>
        <v>0.3</v>
      </c>
      <c r="E5" s="7">
        <v>4</v>
      </c>
      <c r="F5" s="7">
        <v>77</v>
      </c>
    </row>
    <row r="6" spans="1:6" x14ac:dyDescent="0.35">
      <c r="A6" s="19">
        <v>3</v>
      </c>
      <c r="B6" s="7">
        <v>90</v>
      </c>
      <c r="C6" s="1">
        <f t="shared" si="0"/>
        <v>54</v>
      </c>
      <c r="D6" s="20">
        <f t="shared" si="1"/>
        <v>0.6</v>
      </c>
      <c r="E6" s="7">
        <v>5</v>
      </c>
      <c r="F6" s="7">
        <v>77</v>
      </c>
    </row>
    <row r="7" spans="1:6" x14ac:dyDescent="0.35">
      <c r="A7" s="19" t="s">
        <v>33</v>
      </c>
      <c r="B7" s="7">
        <v>110</v>
      </c>
      <c r="C7" s="1">
        <f t="shared" si="0"/>
        <v>66</v>
      </c>
      <c r="D7" s="20">
        <f t="shared" si="1"/>
        <v>0.73333333333333328</v>
      </c>
      <c r="E7" s="7">
        <v>6</v>
      </c>
      <c r="F7" s="7">
        <v>90</v>
      </c>
    </row>
    <row r="8" spans="1:6" x14ac:dyDescent="0.35">
      <c r="A8" s="19" t="s">
        <v>68</v>
      </c>
      <c r="B8" s="7">
        <v>110</v>
      </c>
      <c r="C8" s="1">
        <f t="shared" si="0"/>
        <v>66</v>
      </c>
      <c r="D8" s="20">
        <f t="shared" si="1"/>
        <v>0.73333333333333328</v>
      </c>
    </row>
    <row r="9" spans="1:6" x14ac:dyDescent="0.35">
      <c r="A9" s="19" t="s">
        <v>69</v>
      </c>
      <c r="B9" s="7">
        <v>130</v>
      </c>
      <c r="C9" s="1">
        <f t="shared" si="0"/>
        <v>78</v>
      </c>
      <c r="D9" s="20">
        <f t="shared" si="1"/>
        <v>0.8666666666666667</v>
      </c>
    </row>
    <row r="10" spans="1:6" x14ac:dyDescent="0.35">
      <c r="A10" s="19" t="s">
        <v>28</v>
      </c>
      <c r="B10" s="7">
        <v>140</v>
      </c>
      <c r="C10" s="1">
        <f t="shared" si="0"/>
        <v>84</v>
      </c>
      <c r="D10" s="20">
        <f t="shared" si="1"/>
        <v>0.93333333333333335</v>
      </c>
    </row>
    <row r="11" spans="1:6" x14ac:dyDescent="0.35">
      <c r="A11" s="19" t="s">
        <v>48</v>
      </c>
      <c r="B11" s="7">
        <v>150</v>
      </c>
      <c r="C11" s="1">
        <f t="shared" si="0"/>
        <v>90</v>
      </c>
      <c r="D11" s="20">
        <f t="shared" si="1"/>
        <v>1</v>
      </c>
    </row>
    <row r="12" spans="1:6" x14ac:dyDescent="0.35"/>
    <row r="13" spans="1:6" x14ac:dyDescent="0.35"/>
    <row r="14" spans="1:6" x14ac:dyDescent="0.35"/>
    <row r="15" spans="1:6" x14ac:dyDescent="0.35"/>
    <row r="16" spans="1:6" x14ac:dyDescent="0.35"/>
    <row r="17" x14ac:dyDescent="0.35"/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Mashup xmlns="http://schemas.microsoft.com/DataMashup">AAAAABQDAABQSwMEFAACAAgAOk8HV1fvXqSkAAAA9gAAABIAHABDb25maWcvUGFja2FnZS54bWwgohgAKKAUAAAAAAAAAAAAAAAAAAAAAAAAAAAAhY+9DoIwGEVfhXSnP8ig5KMMrJCYmBjXplRohGJosbybg4/kK4hR1M3xnnuGe+/XG2RT1wYXNVjdmxQxTFGgjOwrbeoUje4YrlHGYSvkSdQqmGVjk8lWKWqcOyeEeO+xX+F+qElEKSOHstjJRnUCfWT9Xw61sU4YqRCH/WsMjzBjGxzTGFMgC4RSm68QzXuf7Q+EfGzdOCiubJgXQJYI5P2BPwBQSwMEFAACAAgAOk8HV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DpPB1coike4DgAAABEAAAATABwARm9ybXVsYXMvU2VjdGlvbjEubSCiGAAooBQAAAAAAAAAAAAAAAAAAAAAAAAAAAArTk0uyczPUwiG0IbWAFBLAQItABQAAgAIADpPB1dX716kpAAAAPYAAAASAAAAAAAAAAAAAAAAAAAAAABDb25maWcvUGFja2FnZS54bWxQSwECLQAUAAIACAA6TwdXD8rpq6QAAADpAAAAEwAAAAAAAAAAAAAAAADwAAAAW0NvbnRlbnRfVHlwZXNdLnhtbFBLAQItABQAAgAIADpPB1coike4DgAAABEAAAATAAAAAAAAAAAAAAAAAOEBAABGb3JtdWxhcy9TZWN0aW9uMS5tUEsFBgAAAAADAAMAwgAAADw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NoAAAABAAAA0Iyd3wEV0RGMegDAT8KX6wEAAAArEv1BZLy5Sa3wURK/hYxhAAAAAAIAAAAAAANmAADAAAAAEAAAAKnjL+KB3yQeep2lJ9vV6nwAAAAABIAAAKAAAAAQAAAA8IZUtZt+hqaBLgTGyG5K/FAAAADVEV3X5k8aF2LryEEKp+Gf/55dp4GAZu+n4GSwM3OrV4DWLk6B2s6m1O8bQtTgCForAejAXncIuup5XZj9IVp6wcHEhSl6HyU6jcszQvHh2RQAAADnAnBYj71EJ0iRZtr5kRT7LVas8Q==</DataMashup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1DEC33B-4487-4FEE-8303-1C3BB733E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5A65FE-6D4E-49EF-A63A-5DB4280B2BC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C59C07-4FFD-4781-8AAD-83B7ACE13D3D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105 PI79</vt:lpstr>
      <vt:lpstr>Hoja1</vt:lpstr>
      <vt:lpstr>'105 PI79'!Área_de_impresión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2025-11-03T23:14:55Z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